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bert\Documents\"/>
    </mc:Choice>
  </mc:AlternateContent>
  <bookViews>
    <workbookView xWindow="0" yWindow="0" windowWidth="11670" windowHeight="46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1" i="1" l="1"/>
  <c r="B30" i="1"/>
  <c r="B13" i="1"/>
  <c r="B14" i="1" s="1"/>
  <c r="B15" i="1" s="1"/>
  <c r="B9" i="1" l="1"/>
  <c r="B11" i="1" s="1"/>
  <c r="B12" i="1" s="1"/>
  <c r="B22" i="1" l="1"/>
  <c r="B19" i="1"/>
  <c r="B20" i="1" s="1"/>
  <c r="B26" i="1" l="1"/>
  <c r="B28" i="1" s="1"/>
  <c r="B32" i="1" s="1"/>
  <c r="B34" i="1"/>
  <c r="B35" i="1" l="1"/>
</calcChain>
</file>

<file path=xl/sharedStrings.xml><?xml version="1.0" encoding="utf-8"?>
<sst xmlns="http://schemas.openxmlformats.org/spreadsheetml/2006/main" count="31" uniqueCount="30">
  <si>
    <t>Generator MW Rating</t>
  </si>
  <si>
    <t>Generator KV Rating</t>
  </si>
  <si>
    <t>Generator Capacitance/Ph (U(Micro Farad)</t>
  </si>
  <si>
    <t>Connected Capacitance(assumed)/Ph (Micro Farad)</t>
  </si>
  <si>
    <t xml:space="preserve">Net Capacitance/Ph </t>
  </si>
  <si>
    <t>LAPT Capacitance/Ph (Micro Farad)</t>
  </si>
  <si>
    <t>Total Capacitance (Micro Farad)</t>
  </si>
  <si>
    <t>3 X Capacitance</t>
  </si>
  <si>
    <t>Xc</t>
  </si>
  <si>
    <t>Capacitor Current/Amps</t>
  </si>
  <si>
    <t>NGT Vk (KV)                                                                       (b)</t>
  </si>
  <si>
    <t>Insulation (KV)                                                                (Vp)</t>
  </si>
  <si>
    <t>Field Forcing Allowance                                               (a)</t>
  </si>
  <si>
    <t>NGT KVA                                                                         (a x b)</t>
  </si>
  <si>
    <t>Rounded off KVA</t>
  </si>
  <si>
    <t>Equ. Primary Resistance                                               ( c )</t>
  </si>
  <si>
    <t>Secondary Voltage Selected                                       (Vs)</t>
  </si>
  <si>
    <t>Secondary Resistance                                 c x ( Vs/Vp) Sq.</t>
  </si>
  <si>
    <t>Trafo. Resistance (assumed)/Ohms</t>
  </si>
  <si>
    <t>External Resistance/Ohms(Total Res. - Tr. Resistance)   Rs</t>
  </si>
  <si>
    <t>Current Rating/Amps                                   KVA/Rs  =  Isq  =</t>
  </si>
  <si>
    <t>I                                                    =</t>
  </si>
  <si>
    <t>Rounded Off Current Rating</t>
  </si>
  <si>
    <t>For 30sec</t>
  </si>
  <si>
    <t>KVA</t>
  </si>
  <si>
    <t>NGR Rating (LR):</t>
  </si>
  <si>
    <t xml:space="preserve">  +/_ 10%</t>
  </si>
  <si>
    <t>Ohms</t>
  </si>
  <si>
    <t>Neutral Grounding Transformer (NGT) Calculator</t>
  </si>
  <si>
    <t>NGT Rating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</si>
</sst>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20"/>
      <color rgb="FFFF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>
      <protection locked="0"/>
    </xf>
    <xf numFmtId="0" fontId="1" fillId="4" borderId="0" xfId="0" applyFont="1" applyFill="1" applyBorder="1" applyProtection="1">
      <protection locked="0"/>
    </xf>
    <xf numFmtId="0" fontId="1" fillId="4" borderId="0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2" fillId="3" borderId="4" xfId="0" applyFont="1" applyFill="1" applyBorder="1" applyProtection="1"/>
    <xf numFmtId="0" fontId="2" fillId="3" borderId="6" xfId="0" applyFont="1" applyFill="1" applyBorder="1" applyProtection="1"/>
    <xf numFmtId="0" fontId="1" fillId="4" borderId="0" xfId="0" applyFont="1" applyFill="1" applyBorder="1" applyProtection="1"/>
    <xf numFmtId="0" fontId="1" fillId="4" borderId="5" xfId="0" applyFont="1" applyFill="1" applyBorder="1" applyProtection="1"/>
    <xf numFmtId="0" fontId="1" fillId="4" borderId="7" xfId="0" applyFont="1" applyFill="1" applyBorder="1" applyProtection="1"/>
    <xf numFmtId="0" fontId="1" fillId="4" borderId="8" xfId="0" applyFont="1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2028825</xdr:colOff>
      <xdr:row>2</xdr:row>
      <xdr:rowOff>19050</xdr:rowOff>
    </xdr:from>
    <xdr:to>
      <xdr:col>1</xdr:col>
      <xdr:colOff>555481</xdr:colOff>
      <xdr:row>2</xdr:row>
      <xdr:rowOff>503554</xdr:rowOff>
    </xdr:to>
    <xdr:pic>
      <xdr:nvPicPr>
        <xdr:cNvPr id="2" name="Picture 1">
          <a:extLst>
            <a:ext uri="{FF2B5EF4-FFF2-40B4-BE49-F238E27FC236}">
              <a16:creationId xmlns:r="http://schemas.openxmlformats.org/officeDocument/2006/relationships" xmlns:p="http://schemas.openxmlformats.org/presentationml/2006/main" xmlns:a16="http://schemas.microsoft.com/office/drawing/2014/main" xmlns="" xmlns:lc="http://schemas.openxmlformats.org/drawingml/2006/lockedCanvas" id="{3ADE6753-AE35-51C0-C424-77EE42E84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419100"/>
          <a:ext cx="3384406" cy="484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G12" sqref="G12"/>
    </sheetView>
  </sheetViews>
  <sheetFormatPr defaultRowHeight="15.75" x14ac:dyDescent="0.25"/>
  <cols>
    <col min="1" max="1" width="72.85546875" style="1" bestFit="1" customWidth="1"/>
    <col min="2" max="2" width="17.140625" style="1" bestFit="1" customWidth="1"/>
    <col min="3" max="3" width="12.28515625" style="1" bestFit="1" customWidth="1"/>
    <col min="4" max="4" width="12.28515625" style="1" customWidth="1"/>
    <col min="5" max="16384" width="9.140625" style="1"/>
  </cols>
  <sheetData>
    <row r="1" spans="1:4" s="18" customFormat="1" ht="15.75" customHeight="1" thickTop="1" x14ac:dyDescent="0.25">
      <c r="A1" s="15" t="s">
        <v>28</v>
      </c>
      <c r="B1" s="16"/>
      <c r="C1" s="16"/>
      <c r="D1" s="17"/>
    </row>
    <row r="2" spans="1:4" s="18" customFormat="1" ht="15.75" customHeight="1" x14ac:dyDescent="0.25">
      <c r="A2" s="19"/>
      <c r="B2" s="20"/>
      <c r="C2" s="20"/>
      <c r="D2" s="21"/>
    </row>
    <row r="3" spans="1:4" ht="40.5" customHeight="1" x14ac:dyDescent="0.25">
      <c r="A3" s="6"/>
      <c r="B3" s="7"/>
      <c r="C3" s="7"/>
      <c r="D3" s="8"/>
    </row>
    <row r="4" spans="1:4" x14ac:dyDescent="0.25">
      <c r="A4" s="9" t="s">
        <v>0</v>
      </c>
      <c r="B4" s="2">
        <v>57</v>
      </c>
      <c r="C4" s="11"/>
      <c r="D4" s="12"/>
    </row>
    <row r="5" spans="1:4" x14ac:dyDescent="0.25">
      <c r="A5" s="9" t="s">
        <v>1</v>
      </c>
      <c r="B5" s="2">
        <v>11</v>
      </c>
      <c r="C5" s="11"/>
      <c r="D5" s="12"/>
    </row>
    <row r="6" spans="1:4" x14ac:dyDescent="0.25">
      <c r="A6" s="9" t="s">
        <v>2</v>
      </c>
      <c r="B6" s="2">
        <v>0.28599999999999998</v>
      </c>
      <c r="C6" s="11"/>
      <c r="D6" s="12"/>
    </row>
    <row r="7" spans="1:4" x14ac:dyDescent="0.25">
      <c r="A7" s="9" t="s">
        <v>3</v>
      </c>
      <c r="B7" s="2">
        <v>5.7200000000000001E-2</v>
      </c>
      <c r="C7" s="11"/>
      <c r="D7" s="12"/>
    </row>
    <row r="8" spans="1:4" x14ac:dyDescent="0.25">
      <c r="A8" s="9" t="s">
        <v>3</v>
      </c>
      <c r="B8" s="2">
        <v>6.0000000000000001E-3</v>
      </c>
      <c r="C8" s="11"/>
      <c r="D8" s="12"/>
    </row>
    <row r="9" spans="1:4" x14ac:dyDescent="0.25">
      <c r="A9" s="9" t="s">
        <v>4</v>
      </c>
      <c r="B9" s="3">
        <f>SUM(B6:B8)</f>
        <v>0.34919999999999995</v>
      </c>
      <c r="C9" s="11"/>
      <c r="D9" s="12"/>
    </row>
    <row r="10" spans="1:4" x14ac:dyDescent="0.25">
      <c r="A10" s="9" t="s">
        <v>5</v>
      </c>
      <c r="B10" s="2">
        <v>0.3</v>
      </c>
      <c r="C10" s="11"/>
      <c r="D10" s="12"/>
    </row>
    <row r="11" spans="1:4" x14ac:dyDescent="0.25">
      <c r="A11" s="9" t="s">
        <v>6</v>
      </c>
      <c r="B11" s="3">
        <f>SUM(B9:B10)</f>
        <v>0.6492</v>
      </c>
      <c r="C11" s="11"/>
      <c r="D11" s="12"/>
    </row>
    <row r="12" spans="1:4" x14ac:dyDescent="0.25">
      <c r="A12" s="9" t="s">
        <v>7</v>
      </c>
      <c r="B12" s="3">
        <f>3*B11</f>
        <v>1.9476</v>
      </c>
      <c r="C12" s="11"/>
      <c r="D12" s="12"/>
    </row>
    <row r="13" spans="1:4" x14ac:dyDescent="0.25">
      <c r="A13" s="9" t="s">
        <v>8</v>
      </c>
      <c r="B13" s="3">
        <f>ROUND((1/(2*PI()*50*B12*10^-6)),3)</f>
        <v>1634.37</v>
      </c>
      <c r="C13" s="11"/>
      <c r="D13" s="12"/>
    </row>
    <row r="14" spans="1:4" x14ac:dyDescent="0.25">
      <c r="A14" s="9" t="s">
        <v>9</v>
      </c>
      <c r="B14" s="3">
        <f>ROUND((B5*1000/(SQRT(3)*B13)),3)</f>
        <v>3.8860000000000001</v>
      </c>
      <c r="C14" s="11"/>
      <c r="D14" s="12"/>
    </row>
    <row r="15" spans="1:4" x14ac:dyDescent="0.25">
      <c r="A15" s="9" t="s">
        <v>12</v>
      </c>
      <c r="B15" s="3">
        <f>ROUND((1.5*B14),3)</f>
        <v>5.8289999999999997</v>
      </c>
      <c r="C15" s="11"/>
      <c r="D15" s="12"/>
    </row>
    <row r="16" spans="1:4" x14ac:dyDescent="0.25">
      <c r="A16" s="9" t="s">
        <v>10</v>
      </c>
      <c r="B16" s="2">
        <v>11</v>
      </c>
      <c r="C16" s="11"/>
      <c r="D16" s="12"/>
    </row>
    <row r="17" spans="1:4" x14ac:dyDescent="0.25">
      <c r="A17" s="9" t="s">
        <v>11</v>
      </c>
      <c r="B17" s="2">
        <v>11</v>
      </c>
      <c r="C17" s="11"/>
      <c r="D17" s="12"/>
    </row>
    <row r="18" spans="1:4" x14ac:dyDescent="0.25">
      <c r="A18" s="9"/>
      <c r="B18" s="2"/>
      <c r="C18" s="11"/>
      <c r="D18" s="12"/>
    </row>
    <row r="19" spans="1:4" x14ac:dyDescent="0.25">
      <c r="A19" s="9" t="s">
        <v>13</v>
      </c>
      <c r="B19" s="3">
        <f>B15*B16</f>
        <v>64.119</v>
      </c>
      <c r="C19" s="11"/>
      <c r="D19" s="12"/>
    </row>
    <row r="20" spans="1:4" x14ac:dyDescent="0.25">
      <c r="A20" s="9" t="s">
        <v>14</v>
      </c>
      <c r="B20" s="4">
        <f>ROUNDUP(B19,0)</f>
        <v>65</v>
      </c>
      <c r="C20" s="11"/>
      <c r="D20" s="12"/>
    </row>
    <row r="21" spans="1:4" x14ac:dyDescent="0.25">
      <c r="A21" s="9"/>
      <c r="B21" s="2"/>
      <c r="C21" s="11"/>
      <c r="D21" s="12"/>
    </row>
    <row r="22" spans="1:4" x14ac:dyDescent="0.25">
      <c r="A22" s="9" t="s">
        <v>15</v>
      </c>
      <c r="B22" s="3">
        <f>B13</f>
        <v>1634.37</v>
      </c>
      <c r="C22" s="11"/>
      <c r="D22" s="12"/>
    </row>
    <row r="23" spans="1:4" x14ac:dyDescent="0.25">
      <c r="A23" s="9"/>
      <c r="B23" s="2"/>
      <c r="C23" s="11"/>
      <c r="D23" s="12"/>
    </row>
    <row r="24" spans="1:4" x14ac:dyDescent="0.25">
      <c r="A24" s="9" t="s">
        <v>16</v>
      </c>
      <c r="B24" s="2">
        <v>240</v>
      </c>
      <c r="C24" s="11"/>
      <c r="D24" s="12"/>
    </row>
    <row r="25" spans="1:4" x14ac:dyDescent="0.25">
      <c r="A25" s="9"/>
      <c r="B25" s="2"/>
      <c r="C25" s="11"/>
      <c r="D25" s="12"/>
    </row>
    <row r="26" spans="1:4" x14ac:dyDescent="0.25">
      <c r="A26" s="9" t="s">
        <v>17</v>
      </c>
      <c r="B26" s="3">
        <f>ROUND((B22*(B24/(B5*1000))^2),3)</f>
        <v>0.77800000000000002</v>
      </c>
      <c r="C26" s="11"/>
      <c r="D26" s="12"/>
    </row>
    <row r="27" spans="1:4" x14ac:dyDescent="0.25">
      <c r="A27" s="9" t="s">
        <v>18</v>
      </c>
      <c r="B27" s="3">
        <v>5.7079999999999999E-2</v>
      </c>
      <c r="C27" s="11"/>
      <c r="D27" s="12"/>
    </row>
    <row r="28" spans="1:4" x14ac:dyDescent="0.25">
      <c r="A28" s="9" t="s">
        <v>19</v>
      </c>
      <c r="B28" s="4">
        <f>ROUND((B26-B27),2)</f>
        <v>0.72</v>
      </c>
      <c r="C28" s="11"/>
      <c r="D28" s="12"/>
    </row>
    <row r="29" spans="1:4" x14ac:dyDescent="0.25">
      <c r="A29" s="9"/>
      <c r="B29" s="2"/>
      <c r="C29" s="11"/>
      <c r="D29" s="12"/>
    </row>
    <row r="30" spans="1:4" x14ac:dyDescent="0.25">
      <c r="A30" s="9" t="s">
        <v>20</v>
      </c>
      <c r="B30" s="3">
        <f>ROUND((B20*1000/B28),3)</f>
        <v>90277.778000000006</v>
      </c>
      <c r="C30" s="11"/>
      <c r="D30" s="12"/>
    </row>
    <row r="31" spans="1:4" x14ac:dyDescent="0.25">
      <c r="A31" s="9" t="s">
        <v>21</v>
      </c>
      <c r="B31" s="3">
        <f>ROUND((SQRT(B30)),3)</f>
        <v>300.46300000000002</v>
      </c>
      <c r="C31" s="11"/>
      <c r="D31" s="12"/>
    </row>
    <row r="32" spans="1:4" x14ac:dyDescent="0.25">
      <c r="A32" s="9" t="s">
        <v>22</v>
      </c>
      <c r="B32" s="3">
        <f>ROUNDUP(B31,0)</f>
        <v>301</v>
      </c>
      <c r="C32" s="11"/>
      <c r="D32" s="12"/>
    </row>
    <row r="33" spans="1:4" x14ac:dyDescent="0.25">
      <c r="A33" s="9"/>
      <c r="B33" s="2"/>
      <c r="C33" s="11"/>
      <c r="D33" s="12"/>
    </row>
    <row r="34" spans="1:4" x14ac:dyDescent="0.25">
      <c r="A34" s="9" t="s">
        <v>29</v>
      </c>
      <c r="B34" s="4">
        <f>B20</f>
        <v>65</v>
      </c>
      <c r="C34" s="11" t="s">
        <v>24</v>
      </c>
      <c r="D34" s="12" t="s">
        <v>23</v>
      </c>
    </row>
    <row r="35" spans="1:4" ht="16.5" thickBot="1" x14ac:dyDescent="0.3">
      <c r="A35" s="10" t="s">
        <v>25</v>
      </c>
      <c r="B35" s="5">
        <f>B28</f>
        <v>0.72</v>
      </c>
      <c r="C35" s="13" t="s">
        <v>26</v>
      </c>
      <c r="D35" s="14" t="s">
        <v>27</v>
      </c>
    </row>
    <row r="36" spans="1:4" ht="16.5" thickTop="1" x14ac:dyDescent="0.25"/>
  </sheetData>
  <sheetProtection algorithmName="SHA-512" hashValue="VgvvF5wS8U/i85kUGQQnVZqCZXWaXT7yOF2DkEjS88gvckLIoKhrLtzQ03Kp30oYeoaUB0wA+fbnxu7Cl8WTzw==" saltValue="SwXQvok4lH1PAV6WNRqFxw==" spinCount="100000" sheet="1" objects="1" scenarios="1"/>
  <mergeCells count="2">
    <mergeCell ref="A1:D2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nainamdp</dc:creator>
  <cp:lastModifiedBy>Rabert</cp:lastModifiedBy>
  <dcterms:created xsi:type="dcterms:W3CDTF">2015-04-05T05:02:49Z</dcterms:created>
  <dcterms:modified xsi:type="dcterms:W3CDTF">2024-05-28T17:00:53Z</dcterms:modified>
</cp:coreProperties>
</file>