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bert\Documents\"/>
    </mc:Choice>
  </mc:AlternateContent>
  <bookViews>
    <workbookView xWindow="0" yWindow="0" windowWidth="20490" windowHeight="7755"/>
  </bookViews>
  <sheets>
    <sheet name="IDMT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D24" i="1"/>
  <c r="E24" i="1" s="1"/>
  <c r="J23" i="1"/>
  <c r="I23" i="1"/>
  <c r="H23" i="1"/>
  <c r="G23" i="1"/>
  <c r="E23" i="1"/>
  <c r="D23" i="1"/>
  <c r="J22" i="1"/>
  <c r="I22" i="1"/>
  <c r="H22" i="1"/>
  <c r="G22" i="1"/>
  <c r="D22" i="1"/>
  <c r="E22" i="1" s="1"/>
  <c r="J21" i="1"/>
  <c r="I21" i="1"/>
  <c r="H21" i="1"/>
  <c r="G21" i="1"/>
  <c r="E21" i="1"/>
  <c r="D21" i="1"/>
  <c r="J20" i="1"/>
  <c r="I20" i="1"/>
  <c r="H20" i="1"/>
  <c r="G20" i="1"/>
  <c r="D20" i="1"/>
  <c r="E20" i="1" s="1"/>
  <c r="J19" i="1"/>
  <c r="I19" i="1"/>
  <c r="H19" i="1"/>
  <c r="G19" i="1"/>
  <c r="E19" i="1"/>
  <c r="D19" i="1"/>
  <c r="J18" i="1"/>
  <c r="I18" i="1"/>
  <c r="H18" i="1"/>
  <c r="G18" i="1"/>
  <c r="D18" i="1"/>
  <c r="E18" i="1" s="1"/>
  <c r="J17" i="1"/>
  <c r="I17" i="1"/>
  <c r="H17" i="1"/>
  <c r="G17" i="1"/>
  <c r="D17" i="1"/>
  <c r="E17" i="1" s="1"/>
  <c r="J16" i="1"/>
  <c r="I16" i="1"/>
  <c r="H16" i="1"/>
  <c r="G16" i="1"/>
  <c r="D16" i="1"/>
  <c r="E16" i="1" s="1"/>
  <c r="J15" i="1"/>
  <c r="I15" i="1"/>
  <c r="H15" i="1"/>
  <c r="G15" i="1"/>
  <c r="D15" i="1"/>
  <c r="E15" i="1" s="1"/>
  <c r="J14" i="1"/>
  <c r="I14" i="1"/>
  <c r="H14" i="1"/>
  <c r="G14" i="1"/>
  <c r="D14" i="1"/>
  <c r="E14" i="1" s="1"/>
  <c r="J13" i="1"/>
  <c r="I13" i="1"/>
  <c r="H13" i="1"/>
  <c r="G13" i="1"/>
  <c r="D13" i="1"/>
  <c r="E13" i="1" s="1"/>
  <c r="J12" i="1"/>
  <c r="I12" i="1"/>
  <c r="H12" i="1"/>
  <c r="G12" i="1"/>
  <c r="D12" i="1"/>
  <c r="E12" i="1" s="1"/>
  <c r="N4" i="1"/>
</calcChain>
</file>

<file path=xl/sharedStrings.xml><?xml version="1.0" encoding="utf-8"?>
<sst xmlns="http://schemas.openxmlformats.org/spreadsheetml/2006/main" count="50" uniqueCount="20">
  <si>
    <t>Data</t>
  </si>
  <si>
    <t>Setting Current</t>
  </si>
  <si>
    <t>:</t>
  </si>
  <si>
    <t>A</t>
  </si>
  <si>
    <t>TMS</t>
  </si>
  <si>
    <t>Sec</t>
  </si>
  <si>
    <t>CT  Primary</t>
  </si>
  <si>
    <t>CT Secondary</t>
  </si>
  <si>
    <t>Calculated Graph Time</t>
  </si>
  <si>
    <t>Curve</t>
  </si>
  <si>
    <t>IEC Normal Inverse</t>
  </si>
  <si>
    <t>IEC Very Inverse</t>
  </si>
  <si>
    <t>IEC Extreme Inverse</t>
  </si>
  <si>
    <t>IEC Longterm Inverse</t>
  </si>
  <si>
    <t>Iset*</t>
  </si>
  <si>
    <t>* It is Variable</t>
  </si>
  <si>
    <t>INVERSE DEFINED MINIMUM TIME CALCULATOR</t>
  </si>
  <si>
    <t xml:space="preserve">Current (A) </t>
  </si>
  <si>
    <t>Primary Current (A)</t>
  </si>
  <si>
    <t>Times of Current (Sec)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</si>
</sst>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20"/>
      <color rgb="FFFF0000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sz val="14"/>
      <color theme="3"/>
      <name val="Bookman Old Style"/>
      <family val="1"/>
    </font>
    <font>
      <sz val="14"/>
      <color theme="1"/>
      <name val="Bookman Old Style"/>
      <family val="1"/>
    </font>
    <font>
      <sz val="11"/>
      <color rgb="FF1850EC"/>
      <name val="Bookman Old Style"/>
      <family val="1"/>
    </font>
    <font>
      <sz val="11"/>
      <color rgb="FFFF0000"/>
      <name val="Bookman Old Style"/>
      <family val="1"/>
    </font>
    <font>
      <b/>
      <sz val="11"/>
      <color rgb="FFFF0000"/>
      <name val="Bookman Old Style"/>
      <family val="1"/>
    </font>
  </fonts>
  <fills count="2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7" xfId="0" applyFont="1" applyBorder="1" applyAlignment="1" applyProtection="1">
      <alignment horizontal="left" vertical="center"/>
      <protection hidden="1"/>
    </xf>
    <xf numFmtId="0" fontId="3" fillId="5" borderId="2" xfId="0" applyFont="1" applyFill="1" applyBorder="1" applyAlignment="1" applyProtection="1">
      <alignment horizontal="center" vertical="center"/>
      <protection hidden="1"/>
    </xf>
    <xf numFmtId="0" fontId="3" fillId="5" borderId="3" xfId="0" applyFont="1" applyFill="1" applyBorder="1" applyAlignment="1" applyProtection="1">
      <alignment horizontal="center" vertical="center"/>
      <protection hidden="1"/>
    </xf>
    <xf numFmtId="0" fontId="3" fillId="5" borderId="4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Protection="1">
      <protection hidden="1"/>
    </xf>
    <xf numFmtId="0" fontId="3" fillId="6" borderId="5" xfId="0" applyFont="1" applyFill="1" applyBorder="1" applyAlignment="1" applyProtection="1">
      <alignment horizontal="center" vertical="center" wrapText="1"/>
      <protection hidden="1"/>
    </xf>
    <xf numFmtId="0" fontId="3" fillId="7" borderId="5" xfId="0" applyFont="1" applyFill="1" applyBorder="1" applyAlignment="1" applyProtection="1">
      <alignment horizontal="center" vertical="center" wrapText="1"/>
      <protection hidden="1"/>
    </xf>
    <xf numFmtId="0" fontId="3" fillId="8" borderId="5" xfId="0" applyFont="1" applyFill="1" applyBorder="1" applyAlignment="1" applyProtection="1">
      <alignment horizontal="center" vertical="center" wrapText="1"/>
      <protection hidden="1"/>
    </xf>
    <xf numFmtId="0" fontId="3" fillId="9" borderId="5" xfId="0" applyFont="1" applyFill="1" applyBorder="1" applyAlignment="1" applyProtection="1">
      <alignment horizontal="center" vertical="center" wrapText="1"/>
      <protection hidden="1"/>
    </xf>
    <xf numFmtId="0" fontId="3" fillId="10" borderId="2" xfId="0" applyFont="1" applyFill="1" applyBorder="1" applyAlignment="1" applyProtection="1">
      <alignment horizontal="center" vertical="center" wrapText="1"/>
      <protection hidden="1"/>
    </xf>
    <xf numFmtId="0" fontId="3" fillId="10" borderId="4" xfId="0" applyFont="1" applyFill="1" applyBorder="1" applyAlignment="1" applyProtection="1">
      <alignment horizontal="center" vertical="center" wrapText="1"/>
      <protection hidden="1"/>
    </xf>
    <xf numFmtId="0" fontId="3" fillId="10" borderId="4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Protection="1"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hidden="1"/>
    </xf>
    <xf numFmtId="0" fontId="3" fillId="7" borderId="6" xfId="0" applyFont="1" applyFill="1" applyBorder="1" applyAlignment="1" applyProtection="1">
      <alignment horizontal="center" vertical="center" wrapText="1"/>
      <protection hidden="1"/>
    </xf>
    <xf numFmtId="0" fontId="3" fillId="8" borderId="6" xfId="0" applyFont="1" applyFill="1" applyBorder="1" applyAlignment="1" applyProtection="1">
      <alignment horizontal="center" vertical="center" wrapText="1"/>
      <protection hidden="1"/>
    </xf>
    <xf numFmtId="0" fontId="3" fillId="9" borderId="6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Protection="1">
      <protection hidden="1"/>
    </xf>
    <xf numFmtId="0" fontId="3" fillId="10" borderId="1" xfId="0" applyFont="1" applyFill="1" applyBorder="1" applyProtection="1">
      <protection hidden="1"/>
    </xf>
    <xf numFmtId="0" fontId="3" fillId="14" borderId="1" xfId="0" applyFont="1" applyFill="1" applyBorder="1" applyProtection="1">
      <protection hidden="1"/>
    </xf>
    <xf numFmtId="0" fontId="3" fillId="18" borderId="1" xfId="0" applyFont="1" applyFill="1" applyBorder="1" applyProtection="1">
      <protection hidden="1"/>
    </xf>
    <xf numFmtId="0" fontId="6" fillId="0" borderId="0" xfId="0" applyFont="1" applyBorder="1" applyProtection="1">
      <protection hidden="1"/>
    </xf>
    <xf numFmtId="0" fontId="1" fillId="21" borderId="8" xfId="0" applyFont="1" applyFill="1" applyBorder="1" applyAlignment="1" applyProtection="1">
      <alignment horizontal="center" vertical="center"/>
    </xf>
    <xf numFmtId="0" fontId="1" fillId="21" borderId="9" xfId="0" applyFont="1" applyFill="1" applyBorder="1" applyAlignment="1" applyProtection="1">
      <alignment horizontal="center" vertical="center"/>
    </xf>
    <xf numFmtId="0" fontId="1" fillId="21" borderId="10" xfId="0" applyFont="1" applyFill="1" applyBorder="1" applyAlignment="1" applyProtection="1">
      <alignment horizontal="center" vertical="center"/>
    </xf>
    <xf numFmtId="0" fontId="7" fillId="0" borderId="0" xfId="0" applyFont="1" applyBorder="1" applyProtection="1">
      <protection hidden="1"/>
    </xf>
    <xf numFmtId="0" fontId="8" fillId="10" borderId="1" xfId="0" applyFont="1" applyFill="1" applyBorder="1" applyAlignment="1" applyProtection="1">
      <alignment horizontal="left" vertical="center"/>
      <protection hidden="1"/>
    </xf>
    <xf numFmtId="0" fontId="8" fillId="14" borderId="1" xfId="0" applyFont="1" applyFill="1" applyBorder="1" applyAlignment="1" applyProtection="1">
      <alignment horizontal="left" vertical="center"/>
      <protection hidden="1"/>
    </xf>
    <xf numFmtId="0" fontId="8" fillId="18" borderId="1" xfId="0" applyFont="1" applyFill="1" applyBorder="1" applyAlignment="1" applyProtection="1">
      <alignment horizontal="left" vertical="center"/>
      <protection hidden="1"/>
    </xf>
    <xf numFmtId="2" fontId="3" fillId="10" borderId="1" xfId="0" applyNumberFormat="1" applyFont="1" applyFill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2" fontId="2" fillId="3" borderId="1" xfId="0" applyNumberFormat="1" applyFont="1" applyFill="1" applyBorder="1" applyProtection="1">
      <protection hidden="1"/>
    </xf>
    <xf numFmtId="2" fontId="2" fillId="11" borderId="1" xfId="0" applyNumberFormat="1" applyFont="1" applyFill="1" applyBorder="1" applyProtection="1">
      <protection hidden="1"/>
    </xf>
    <xf numFmtId="2" fontId="2" fillId="12" borderId="1" xfId="0" applyNumberFormat="1" applyFont="1" applyFill="1" applyBorder="1" applyProtection="1">
      <protection hidden="1"/>
    </xf>
    <xf numFmtId="2" fontId="2" fillId="13" borderId="1" xfId="0" applyNumberFormat="1" applyFont="1" applyFill="1" applyBorder="1" applyProtection="1">
      <protection hidden="1"/>
    </xf>
    <xf numFmtId="2" fontId="3" fillId="14" borderId="1" xfId="0" applyNumberFormat="1" applyFont="1" applyFill="1" applyBorder="1" applyAlignment="1" applyProtection="1">
      <alignment horizontal="center"/>
      <protection hidden="1"/>
    </xf>
    <xf numFmtId="2" fontId="3" fillId="14" borderId="1" xfId="0" applyNumberFormat="1" applyFont="1" applyFill="1" applyBorder="1" applyAlignment="1" applyProtection="1">
      <alignment horizontal="center" vertical="center"/>
      <protection hidden="1"/>
    </xf>
    <xf numFmtId="2" fontId="2" fillId="15" borderId="1" xfId="0" applyNumberFormat="1" applyFont="1" applyFill="1" applyBorder="1" applyProtection="1">
      <protection hidden="1"/>
    </xf>
    <xf numFmtId="2" fontId="2" fillId="16" borderId="1" xfId="0" applyNumberFormat="1" applyFont="1" applyFill="1" applyBorder="1" applyProtection="1">
      <protection hidden="1"/>
    </xf>
    <xf numFmtId="2" fontId="2" fillId="17" borderId="1" xfId="0" applyNumberFormat="1" applyFont="1" applyFill="1" applyBorder="1" applyProtection="1">
      <protection hidden="1"/>
    </xf>
    <xf numFmtId="2" fontId="3" fillId="18" borderId="1" xfId="0" applyNumberFormat="1" applyFont="1" applyFill="1" applyBorder="1" applyAlignment="1" applyProtection="1">
      <alignment horizontal="center"/>
      <protection hidden="1"/>
    </xf>
    <xf numFmtId="2" fontId="3" fillId="18" borderId="1" xfId="0" applyNumberFormat="1" applyFont="1" applyFill="1" applyBorder="1" applyAlignment="1" applyProtection="1">
      <alignment horizontal="center" vertical="center"/>
      <protection hidden="1"/>
    </xf>
    <xf numFmtId="2" fontId="2" fillId="19" borderId="1" xfId="0" applyNumberFormat="1" applyFont="1" applyFill="1" applyBorder="1" applyProtection="1">
      <protection hidden="1"/>
    </xf>
    <xf numFmtId="2" fontId="2" fillId="20" borderId="1" xfId="0" applyNumberFormat="1" applyFont="1" applyFill="1" applyBorder="1" applyProtection="1">
      <protection hidden="1"/>
    </xf>
    <xf numFmtId="2" fontId="2" fillId="2" borderId="1" xfId="0" applyNumberFormat="1" applyFont="1" applyFill="1" applyBorder="1" applyProtection="1">
      <protection hidden="1"/>
    </xf>
    <xf numFmtId="164" fontId="2" fillId="3" borderId="1" xfId="0" applyNumberFormat="1" applyFont="1" applyFill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14399013939343"/>
          <c:y val="3.5253662609255297E-2"/>
          <c:w val="0.8140094050743657"/>
          <c:h val="0.86845144356955384"/>
        </c:manualLayout>
      </c:layout>
      <c:scatterChart>
        <c:scatterStyle val="smoothMarker"/>
        <c:varyColors val="0"/>
        <c:ser>
          <c:idx val="3"/>
          <c:order val="3"/>
          <c:tx>
            <c:v>IEC Long Time Inverse</c:v>
          </c:tx>
          <c:spPr>
            <a:ln w="22225" cap="flat" cmpd="sng" algn="ctr">
              <a:solidFill>
                <a:srgbClr val="1850E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tint val="58000"/>
                      <a:tint val="64000"/>
                      <a:lumMod val="118000"/>
                    </a:schemeClr>
                  </a:gs>
                  <a:gs pos="100000">
                    <a:schemeClr val="accent3">
                      <a:tint val="58000"/>
                      <a:tint val="92000"/>
                      <a:alpha val="100000"/>
                      <a:lumMod val="110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tint val="58000"/>
                    <a:shade val="95000"/>
                  </a:schemeClr>
                </a:solidFill>
                <a:round/>
              </a:ln>
              <a:effectLst/>
            </c:spPr>
          </c:marker>
          <c:xVal>
            <c:numRef>
              <c:f>IDMT!$C$14:$C$24</c:f>
              <c:numCache>
                <c:formatCode>General</c:formatCode>
                <c:ptCount val="11"/>
                <c:pt idx="0">
                  <c:v>1.2</c:v>
                </c:pt>
                <c:pt idx="1">
                  <c:v>1.3</c:v>
                </c:pt>
                <c:pt idx="2">
                  <c:v>1.4</c:v>
                </c:pt>
                <c:pt idx="3">
                  <c:v>1.5</c:v>
                </c:pt>
                <c:pt idx="4">
                  <c:v>1.6</c:v>
                </c:pt>
                <c:pt idx="5">
                  <c:v>1.7</c:v>
                </c:pt>
                <c:pt idx="6">
                  <c:v>1.8</c:v>
                </c:pt>
                <c:pt idx="7">
                  <c:v>1.9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</c:numCache>
            </c:numRef>
          </c:xVal>
          <c:yVal>
            <c:numRef>
              <c:f>IDMT!$J$14:$J$24</c:f>
              <c:numCache>
                <c:formatCode>0.00</c:formatCode>
                <c:ptCount val="11"/>
                <c:pt idx="0">
                  <c:v>165.33333333333334</c:v>
                </c:pt>
                <c:pt idx="1">
                  <c:v>120.64864864864869</c:v>
                </c:pt>
                <c:pt idx="2">
                  <c:v>94.978723404255362</c:v>
                </c:pt>
                <c:pt idx="3">
                  <c:v>78.31578947368422</c:v>
                </c:pt>
                <c:pt idx="4">
                  <c:v>66.626865671641795</c:v>
                </c:pt>
                <c:pt idx="5">
                  <c:v>57.974025974025977</c:v>
                </c:pt>
                <c:pt idx="6">
                  <c:v>51.310344827586214</c:v>
                </c:pt>
                <c:pt idx="7">
                  <c:v>46.020618556701031</c:v>
                </c:pt>
                <c:pt idx="8">
                  <c:v>41.719626168224302</c:v>
                </c:pt>
                <c:pt idx="9">
                  <c:v>21.565217391304351</c:v>
                </c:pt>
                <c:pt idx="10">
                  <c:v>14.540716612377851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36E5-44C5-AFB0-BDE1BC45D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945080"/>
        <c:axId val="399951352"/>
      </c:scatterChart>
      <c:scatterChart>
        <c:scatterStyle val="smoothMarker"/>
        <c:varyColors val="0"/>
        <c:ser>
          <c:idx val="0"/>
          <c:order val="0"/>
          <c:tx>
            <c:v>IEC Normal Inverse</c:v>
          </c:tx>
          <c:spPr>
            <a:ln w="22225" cap="flat" cmpd="sng" algn="ctr">
              <a:solidFill>
                <a:srgbClr val="FA54F2">
                  <a:alpha val="69804"/>
                </a:srgb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hade val="58000"/>
                      <a:tint val="64000"/>
                      <a:lumMod val="118000"/>
                    </a:schemeClr>
                  </a:gs>
                  <a:gs pos="100000">
                    <a:schemeClr val="accent3">
                      <a:shade val="58000"/>
                      <a:tint val="92000"/>
                      <a:alpha val="100000"/>
                      <a:lumMod val="110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58000"/>
                    <a:shade val="95000"/>
                  </a:schemeClr>
                </a:solidFill>
                <a:round/>
              </a:ln>
              <a:effectLst/>
            </c:spPr>
          </c:marker>
          <c:xVal>
            <c:numRef>
              <c:f>IDMT!$C$14:$C$24</c:f>
              <c:numCache>
                <c:formatCode>General</c:formatCode>
                <c:ptCount val="11"/>
                <c:pt idx="0">
                  <c:v>1.2</c:v>
                </c:pt>
                <c:pt idx="1">
                  <c:v>1.3</c:v>
                </c:pt>
                <c:pt idx="2">
                  <c:v>1.4</c:v>
                </c:pt>
                <c:pt idx="3">
                  <c:v>1.5</c:v>
                </c:pt>
                <c:pt idx="4">
                  <c:v>1.6</c:v>
                </c:pt>
                <c:pt idx="5">
                  <c:v>1.7</c:v>
                </c:pt>
                <c:pt idx="6">
                  <c:v>1.8</c:v>
                </c:pt>
                <c:pt idx="7">
                  <c:v>1.9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</c:numCache>
            </c:numRef>
          </c:xVal>
          <c:yVal>
            <c:numRef>
              <c:f>IDMT!$G$14:$G$24</c:f>
              <c:numCache>
                <c:formatCode>0.00</c:formatCode>
                <c:ptCount val="11"/>
                <c:pt idx="0">
                  <c:v>10.957057678086922</c:v>
                </c:pt>
                <c:pt idx="1">
                  <c:v>8.3318633382754257</c:v>
                </c:pt>
                <c:pt idx="2">
                  <c:v>6.8172854566564318</c:v>
                </c:pt>
                <c:pt idx="3">
                  <c:v>5.8293465058723761</c:v>
                </c:pt>
                <c:pt idx="4">
                  <c:v>5.1326339668253782</c:v>
                </c:pt>
                <c:pt idx="5">
                  <c:v>4.6139742399823209</c:v>
                </c:pt>
                <c:pt idx="6">
                  <c:v>4.2121900533308638</c:v>
                </c:pt>
                <c:pt idx="7">
                  <c:v>3.8913047379383343</c:v>
                </c:pt>
                <c:pt idx="8">
                  <c:v>3.628770751520527</c:v>
                </c:pt>
                <c:pt idx="9">
                  <c:v>2.3628544314140925</c:v>
                </c:pt>
                <c:pt idx="10">
                  <c:v>1.8914363657788131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6E5-44C5-AFB0-BDE1BC45D376}"/>
            </c:ext>
          </c:extLst>
        </c:ser>
        <c:ser>
          <c:idx val="1"/>
          <c:order val="1"/>
          <c:tx>
            <c:v>IEC Very Inverse</c:v>
          </c:tx>
          <c:spPr>
            <a:ln w="22225" cap="flat" cmpd="sng" algn="ctr">
              <a:solidFill>
                <a:srgbClr val="002060">
                  <a:alpha val="70000"/>
                </a:srgb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hade val="86000"/>
                      <a:tint val="64000"/>
                      <a:lumMod val="118000"/>
                    </a:schemeClr>
                  </a:gs>
                  <a:gs pos="100000">
                    <a:schemeClr val="accent3">
                      <a:shade val="86000"/>
                      <a:tint val="92000"/>
                      <a:alpha val="100000"/>
                      <a:lumMod val="110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86000"/>
                    <a:shade val="95000"/>
                  </a:schemeClr>
                </a:solidFill>
                <a:round/>
              </a:ln>
              <a:effectLst/>
            </c:spPr>
          </c:marker>
          <c:xVal>
            <c:numRef>
              <c:f>IDMT!$C$14:$C$24</c:f>
              <c:numCache>
                <c:formatCode>General</c:formatCode>
                <c:ptCount val="11"/>
                <c:pt idx="0">
                  <c:v>1.2</c:v>
                </c:pt>
                <c:pt idx="1">
                  <c:v>1.3</c:v>
                </c:pt>
                <c:pt idx="2">
                  <c:v>1.4</c:v>
                </c:pt>
                <c:pt idx="3">
                  <c:v>1.5</c:v>
                </c:pt>
                <c:pt idx="4">
                  <c:v>1.6</c:v>
                </c:pt>
                <c:pt idx="5">
                  <c:v>1.7</c:v>
                </c:pt>
                <c:pt idx="6">
                  <c:v>1.8</c:v>
                </c:pt>
                <c:pt idx="7">
                  <c:v>1.9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</c:numCache>
            </c:numRef>
          </c:xVal>
          <c:yVal>
            <c:numRef>
              <c:f>IDMT!$H$14:$H$24</c:f>
              <c:numCache>
                <c:formatCode>0.00</c:formatCode>
                <c:ptCount val="11"/>
                <c:pt idx="0">
                  <c:v>18.600000000000005</c:v>
                </c:pt>
                <c:pt idx="1">
                  <c:v>13.572972972972979</c:v>
                </c:pt>
                <c:pt idx="2">
                  <c:v>10.685106382978729</c:v>
                </c:pt>
                <c:pt idx="3">
                  <c:v>8.8105263157894758</c:v>
                </c:pt>
                <c:pt idx="4">
                  <c:v>7.4955223880597019</c:v>
                </c:pt>
                <c:pt idx="5">
                  <c:v>6.5220779220779228</c:v>
                </c:pt>
                <c:pt idx="6">
                  <c:v>5.7724137931034498</c:v>
                </c:pt>
                <c:pt idx="7">
                  <c:v>5.1773195876288662</c:v>
                </c:pt>
                <c:pt idx="8">
                  <c:v>4.6934579439252344</c:v>
                </c:pt>
                <c:pt idx="9">
                  <c:v>2.4260869565217393</c:v>
                </c:pt>
                <c:pt idx="10">
                  <c:v>1.6358306188925085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6E5-44C5-AFB0-BDE1BC45D376}"/>
            </c:ext>
          </c:extLst>
        </c:ser>
        <c:ser>
          <c:idx val="2"/>
          <c:order val="2"/>
          <c:tx>
            <c:v>IEC Extreme Inverse</c:v>
          </c:tx>
          <c:spPr>
            <a:ln w="19050" cap="flat" cmpd="sng" algn="ctr">
              <a:solidFill>
                <a:srgbClr val="FF5050">
                  <a:alpha val="69804"/>
                </a:srgb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tint val="86000"/>
                      <a:tint val="64000"/>
                      <a:lumMod val="118000"/>
                    </a:schemeClr>
                  </a:gs>
                  <a:gs pos="100000">
                    <a:schemeClr val="accent3">
                      <a:tint val="86000"/>
                      <a:tint val="92000"/>
                      <a:alpha val="100000"/>
                      <a:lumMod val="110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tint val="86000"/>
                    <a:shade val="9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rnd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IDMT!$C$14:$C$24</c:f>
              <c:numCache>
                <c:formatCode>General</c:formatCode>
                <c:ptCount val="11"/>
                <c:pt idx="0">
                  <c:v>1.2</c:v>
                </c:pt>
                <c:pt idx="1">
                  <c:v>1.3</c:v>
                </c:pt>
                <c:pt idx="2">
                  <c:v>1.4</c:v>
                </c:pt>
                <c:pt idx="3">
                  <c:v>1.5</c:v>
                </c:pt>
                <c:pt idx="4">
                  <c:v>1.6</c:v>
                </c:pt>
                <c:pt idx="5">
                  <c:v>1.7</c:v>
                </c:pt>
                <c:pt idx="6">
                  <c:v>1.8</c:v>
                </c:pt>
                <c:pt idx="7">
                  <c:v>1.9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</c:numCache>
            </c:numRef>
          </c:xVal>
          <c:yVal>
            <c:numRef>
              <c:f>IDMT!$I$14:$I$24</c:f>
              <c:numCache>
                <c:formatCode>0.00</c:formatCode>
                <c:ptCount val="11"/>
                <c:pt idx="0">
                  <c:v>48.12519561815337</c:v>
                </c:pt>
                <c:pt idx="1">
                  <c:v>33.543570476305909</c:v>
                </c:pt>
                <c:pt idx="2">
                  <c:v>25.273308373664516</c:v>
                </c:pt>
                <c:pt idx="3">
                  <c:v>19.981806367771288</c:v>
                </c:pt>
                <c:pt idx="4">
                  <c:v>16.32753229897941</c:v>
                </c:pt>
                <c:pt idx="5">
                  <c:v>13.666880647869242</c:v>
                </c:pt>
                <c:pt idx="6">
                  <c:v>11.65289882531262</c:v>
                </c:pt>
                <c:pt idx="7">
                  <c:v>10.082255655531677</c:v>
                </c:pt>
                <c:pt idx="8">
                  <c:v>8.8280437625594086</c:v>
                </c:pt>
                <c:pt idx="9">
                  <c:v>3.4021462551167172</c:v>
                </c:pt>
                <c:pt idx="10">
                  <c:v>1.8286499593659773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36E5-44C5-AFB0-BDE1BC45D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949000"/>
        <c:axId val="399945472"/>
      </c:scatterChart>
      <c:valAx>
        <c:axId val="399945080"/>
        <c:scaling>
          <c:orientation val="minMax"/>
          <c:max val="15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0000"/>
                <a:lumOff val="8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51352"/>
        <c:crosses val="autoZero"/>
        <c:crossBetween val="midCat"/>
        <c:majorUnit val="1"/>
      </c:valAx>
      <c:valAx>
        <c:axId val="399951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45080"/>
        <c:crosses val="autoZero"/>
        <c:crossBetween val="midCat"/>
        <c:majorUnit val="5"/>
        <c:minorUnit val="0.2"/>
      </c:valAx>
      <c:valAx>
        <c:axId val="39994547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49000"/>
        <c:crosses val="max"/>
        <c:crossBetween val="midCat"/>
      </c:valAx>
      <c:valAx>
        <c:axId val="399949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45472"/>
        <c:crosses val="autoZero"/>
        <c:crossBetween val="midCat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>
                <a:alpha val="0"/>
              </a:schemeClr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hyperlink" Target="https://forumelectrical.com/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250169</xdr:colOff>
      <xdr:row>6</xdr:row>
      <xdr:rowOff>206749</xdr:rowOff>
    </xdr:from>
    <xdr:to>
      <xdr:col>18</xdr:col>
      <xdr:colOff>1027</xdr:colOff>
      <xdr:row>28</xdr:row>
      <xdr:rowOff>114861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B22FB41C-34D6-4FFD-A782-DA0295A37B6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515470</xdr:colOff>
      <xdr:row>4</xdr:row>
      <xdr:rowOff>123265</xdr:rowOff>
    </xdr:from>
    <xdr:to>
      <xdr:col>17</xdr:col>
      <xdr:colOff>246759</xdr:colOff>
      <xdr:row>6</xdr:row>
      <xdr:rowOff>159533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r="http://schemas.openxmlformats.org/officeDocument/2006/relationships" xmlns:p="http://schemas.openxmlformats.org/presentationml/2006/main" xmlns:a16="http://schemas.microsoft.com/office/drawing/2014/main" xmlns="" xmlns:lc="http://schemas.openxmlformats.org/drawingml/2006/lockedCanvas" id="{3ADE6753-AE35-51C0-C424-77EE42E84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7294" y="1042147"/>
          <a:ext cx="3384406" cy="4845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bert/Downloads/605802427-IDMT-Trip-Time-Calculatio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4">
          <cell r="C14">
            <v>1.2</v>
          </cell>
          <cell r="G14">
            <v>10.957057678086922</v>
          </cell>
          <cell r="H14">
            <v>18.600000000000005</v>
          </cell>
          <cell r="I14">
            <v>48.12519561815337</v>
          </cell>
          <cell r="J14">
            <v>165.33333333333334</v>
          </cell>
        </row>
        <row r="15">
          <cell r="C15">
            <v>1.3</v>
          </cell>
          <cell r="G15">
            <v>8.3318633382754257</v>
          </cell>
          <cell r="H15">
            <v>13.572972972972979</v>
          </cell>
          <cell r="I15">
            <v>33.543570476305909</v>
          </cell>
          <cell r="J15">
            <v>120.64864864864869</v>
          </cell>
        </row>
        <row r="16">
          <cell r="C16">
            <v>1.4</v>
          </cell>
          <cell r="G16">
            <v>6.8172854566564318</v>
          </cell>
          <cell r="H16">
            <v>10.685106382978729</v>
          </cell>
          <cell r="I16">
            <v>25.273308373664516</v>
          </cell>
          <cell r="J16">
            <v>94.978723404255362</v>
          </cell>
        </row>
        <row r="17">
          <cell r="C17">
            <v>1.5</v>
          </cell>
          <cell r="G17">
            <v>5.8293465058723761</v>
          </cell>
          <cell r="H17">
            <v>8.8105263157894758</v>
          </cell>
          <cell r="I17">
            <v>19.981806367771288</v>
          </cell>
          <cell r="J17">
            <v>78.31578947368422</v>
          </cell>
        </row>
        <row r="18">
          <cell r="C18">
            <v>1.6</v>
          </cell>
          <cell r="G18">
            <v>5.1326339668253782</v>
          </cell>
          <cell r="H18">
            <v>7.4955223880597019</v>
          </cell>
          <cell r="I18">
            <v>16.32753229897941</v>
          </cell>
          <cell r="J18">
            <v>66.626865671641795</v>
          </cell>
        </row>
        <row r="19">
          <cell r="C19">
            <v>1.7</v>
          </cell>
          <cell r="G19">
            <v>4.6139742399823209</v>
          </cell>
          <cell r="H19">
            <v>6.5220779220779228</v>
          </cell>
          <cell r="I19">
            <v>13.666880647869242</v>
          </cell>
          <cell r="J19">
            <v>57.974025974025977</v>
          </cell>
        </row>
        <row r="20">
          <cell r="C20">
            <v>1.8</v>
          </cell>
          <cell r="G20">
            <v>4.2121900533308638</v>
          </cell>
          <cell r="H20">
            <v>5.7724137931034498</v>
          </cell>
          <cell r="I20">
            <v>11.65289882531262</v>
          </cell>
          <cell r="J20">
            <v>51.310344827586214</v>
          </cell>
        </row>
        <row r="21">
          <cell r="C21">
            <v>1.9</v>
          </cell>
          <cell r="G21">
            <v>3.8913047379383343</v>
          </cell>
          <cell r="H21">
            <v>5.1773195876288662</v>
          </cell>
          <cell r="I21">
            <v>10.082255655531677</v>
          </cell>
          <cell r="J21">
            <v>46.020618556701031</v>
          </cell>
        </row>
        <row r="22">
          <cell r="C22">
            <v>2</v>
          </cell>
          <cell r="G22">
            <v>3.628770751520527</v>
          </cell>
          <cell r="H22">
            <v>4.6934579439252344</v>
          </cell>
          <cell r="I22">
            <v>8.8280437625594086</v>
          </cell>
          <cell r="J22">
            <v>41.719626168224302</v>
          </cell>
        </row>
        <row r="23">
          <cell r="C23">
            <v>3</v>
          </cell>
          <cell r="G23">
            <v>2.3628544314140925</v>
          </cell>
          <cell r="H23">
            <v>2.4260869565217393</v>
          </cell>
          <cell r="I23">
            <v>3.4021462551167172</v>
          </cell>
          <cell r="J23">
            <v>21.565217391304351</v>
          </cell>
        </row>
        <row r="24">
          <cell r="C24">
            <v>4</v>
          </cell>
          <cell r="G24">
            <v>1.8914363657788131</v>
          </cell>
          <cell r="H24">
            <v>1.6358306188925085</v>
          </cell>
          <cell r="I24">
            <v>1.8286499593659773</v>
          </cell>
          <cell r="J24">
            <v>14.540716612377851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54"/>
  <sheetViews>
    <sheetView tabSelected="1" topLeftCell="A15" zoomScale="85" zoomScaleNormal="85" workbookViewId="0">
      <selection activeCell="G22" sqref="G22"/>
    </sheetView>
  </sheetViews>
  <sheetFormatPr defaultRowHeight="15" x14ac:dyDescent="0.25"/>
  <cols>
    <col min="1" max="1" width="5.42578125" style="1" customWidth="1"/>
    <col min="2" max="2" width="6.85546875" style="1" customWidth="1"/>
    <col min="3" max="3" width="5.5703125" style="1" customWidth="1"/>
    <col min="4" max="5" width="11.7109375" style="1" customWidth="1"/>
    <col min="6" max="6" width="5" style="1" customWidth="1"/>
    <col min="7" max="7" width="9.28515625" style="1" bestFit="1" customWidth="1"/>
    <col min="8" max="8" width="9.7109375" style="1" bestFit="1" customWidth="1"/>
    <col min="9" max="9" width="11.7109375" style="1" customWidth="1"/>
    <col min="10" max="10" width="11.5703125" style="1" customWidth="1"/>
    <col min="11" max="11" width="9.140625" style="1"/>
    <col min="12" max="12" width="9.28515625" style="1" bestFit="1" customWidth="1"/>
    <col min="13" max="13" width="9.140625" style="1"/>
    <col min="14" max="14" width="9.28515625" style="1" bestFit="1" customWidth="1"/>
    <col min="15" max="16384" width="9.140625" style="1"/>
  </cols>
  <sheetData>
    <row r="1" spans="1:19" ht="27" thickBot="1" x14ac:dyDescent="0.3">
      <c r="A1" s="37" t="s">
        <v>16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9"/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4"/>
      <c r="O2" s="4"/>
      <c r="P2" s="4"/>
      <c r="Q2" s="4"/>
      <c r="R2" s="4"/>
      <c r="S2" s="4"/>
    </row>
    <row r="3" spans="1:19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4"/>
      <c r="O3" s="4"/>
      <c r="P3" s="4"/>
      <c r="Q3" s="4"/>
      <c r="R3" s="4"/>
      <c r="S3" s="4"/>
    </row>
    <row r="4" spans="1:19" x14ac:dyDescent="0.25">
      <c r="A4" s="2"/>
      <c r="B4" s="5" t="s">
        <v>0</v>
      </c>
      <c r="C4" s="2"/>
      <c r="D4" s="2"/>
      <c r="E4" s="2"/>
      <c r="F4" s="2"/>
      <c r="G4" s="2"/>
      <c r="H4" s="2"/>
      <c r="I4" s="2"/>
      <c r="J4" s="2"/>
      <c r="K4" s="2"/>
      <c r="L4" s="2">
        <v>1.26</v>
      </c>
      <c r="M4" s="3"/>
      <c r="N4" s="60">
        <f>((H6*0.14)/(((L4/H5)^0.02)-1))</f>
        <v>9.1921868802843623</v>
      </c>
      <c r="O4" s="4"/>
      <c r="P4" s="4"/>
      <c r="Q4" s="4"/>
      <c r="R4" s="4"/>
      <c r="S4" s="4"/>
    </row>
    <row r="5" spans="1:19" ht="18" x14ac:dyDescent="0.25">
      <c r="A5" s="2"/>
      <c r="B5" s="2"/>
      <c r="C5" s="6" t="s">
        <v>1</v>
      </c>
      <c r="D5" s="6"/>
      <c r="E5" s="6"/>
      <c r="F5" s="6"/>
      <c r="G5" s="7" t="s">
        <v>2</v>
      </c>
      <c r="H5" s="8">
        <v>0.93</v>
      </c>
      <c r="I5" s="9" t="s">
        <v>3</v>
      </c>
      <c r="J5" s="2"/>
      <c r="K5" s="2"/>
      <c r="L5" s="2"/>
      <c r="M5" s="3"/>
      <c r="N5" s="4"/>
      <c r="O5" s="4"/>
      <c r="P5" s="4"/>
      <c r="Q5" s="4"/>
      <c r="R5" s="4"/>
      <c r="S5" s="4"/>
    </row>
    <row r="6" spans="1:19" ht="18" x14ac:dyDescent="0.25">
      <c r="A6" s="2"/>
      <c r="B6" s="2"/>
      <c r="C6" s="6" t="s">
        <v>4</v>
      </c>
      <c r="D6" s="6"/>
      <c r="E6" s="6"/>
      <c r="F6" s="6"/>
      <c r="G6" s="7" t="s">
        <v>2</v>
      </c>
      <c r="H6" s="10">
        <v>0.4</v>
      </c>
      <c r="I6" s="9" t="s">
        <v>5</v>
      </c>
      <c r="J6" s="2"/>
      <c r="K6" s="2"/>
      <c r="L6" s="2"/>
      <c r="M6" s="3"/>
      <c r="N6" s="4"/>
      <c r="O6" s="4"/>
      <c r="P6" s="4"/>
      <c r="Q6" s="4"/>
      <c r="R6" s="4"/>
      <c r="S6" s="4"/>
    </row>
    <row r="7" spans="1:19" ht="18" x14ac:dyDescent="0.25">
      <c r="A7" s="2"/>
      <c r="B7" s="2"/>
      <c r="C7" s="6" t="s">
        <v>6</v>
      </c>
      <c r="D7" s="6"/>
      <c r="E7" s="6"/>
      <c r="F7" s="6"/>
      <c r="G7" s="7" t="s">
        <v>2</v>
      </c>
      <c r="H7" s="10">
        <v>200</v>
      </c>
      <c r="I7" s="9" t="s">
        <v>3</v>
      </c>
      <c r="J7" s="2"/>
      <c r="K7" s="2"/>
      <c r="L7" s="2"/>
      <c r="M7" s="3"/>
      <c r="N7" s="4"/>
      <c r="O7" s="4"/>
      <c r="P7" s="4"/>
      <c r="Q7" s="4"/>
      <c r="R7" s="4"/>
      <c r="S7" s="4"/>
    </row>
    <row r="8" spans="1:19" ht="18" x14ac:dyDescent="0.25">
      <c r="A8" s="2"/>
      <c r="B8" s="2"/>
      <c r="C8" s="11" t="s">
        <v>7</v>
      </c>
      <c r="D8" s="11"/>
      <c r="E8" s="11"/>
      <c r="F8" s="11"/>
      <c r="G8" s="12" t="s">
        <v>2</v>
      </c>
      <c r="H8" s="13">
        <v>1</v>
      </c>
      <c r="I8" s="14" t="s">
        <v>3</v>
      </c>
      <c r="J8" s="2"/>
      <c r="K8" s="2"/>
      <c r="L8" s="2"/>
      <c r="M8" s="2"/>
    </row>
    <row r="9" spans="1:19" s="4" customFormat="1" x14ac:dyDescent="0.25">
      <c r="A9" s="3"/>
      <c r="B9" s="15" t="s">
        <v>8</v>
      </c>
      <c r="C9" s="15"/>
      <c r="D9" s="15"/>
      <c r="E9" s="15"/>
      <c r="F9" s="15"/>
      <c r="G9" s="15"/>
      <c r="H9" s="15"/>
      <c r="I9" s="15"/>
      <c r="J9" s="15"/>
      <c r="K9" s="3"/>
      <c r="L9" s="3"/>
      <c r="M9" s="3"/>
    </row>
    <row r="10" spans="1:19" s="4" customFormat="1" ht="58.5" customHeight="1" x14ac:dyDescent="0.25">
      <c r="A10" s="3"/>
      <c r="B10" s="16" t="s">
        <v>9</v>
      </c>
      <c r="C10" s="17"/>
      <c r="D10" s="17"/>
      <c r="E10" s="18"/>
      <c r="F10" s="19"/>
      <c r="G10" s="20" t="s">
        <v>10</v>
      </c>
      <c r="H10" s="21" t="s">
        <v>11</v>
      </c>
      <c r="I10" s="22" t="s">
        <v>12</v>
      </c>
      <c r="J10" s="23" t="s">
        <v>13</v>
      </c>
      <c r="K10" s="3"/>
      <c r="L10" s="3"/>
      <c r="M10" s="3"/>
    </row>
    <row r="11" spans="1:19" s="4" customFormat="1" ht="45" x14ac:dyDescent="0.25">
      <c r="A11" s="3"/>
      <c r="B11" s="24" t="s">
        <v>19</v>
      </c>
      <c r="C11" s="25"/>
      <c r="D11" s="26" t="s">
        <v>17</v>
      </c>
      <c r="E11" s="26" t="s">
        <v>18</v>
      </c>
      <c r="F11" s="27"/>
      <c r="G11" s="28"/>
      <c r="H11" s="29"/>
      <c r="I11" s="30"/>
      <c r="J11" s="31"/>
      <c r="K11" s="32"/>
      <c r="L11" s="32"/>
      <c r="M11" s="3"/>
    </row>
    <row r="12" spans="1:19" s="4" customFormat="1" x14ac:dyDescent="0.25">
      <c r="A12" s="3"/>
      <c r="B12" s="33" t="s">
        <v>14</v>
      </c>
      <c r="C12" s="41">
        <v>1.01</v>
      </c>
      <c r="D12" s="44">
        <f>C12*H5</f>
        <v>0.93930000000000002</v>
      </c>
      <c r="E12" s="44">
        <f>D12*H7</f>
        <v>187.86</v>
      </c>
      <c r="F12" s="45" t="s">
        <v>2</v>
      </c>
      <c r="G12" s="46">
        <f>((H6*0.14)/(((C12/H5)^0.02)-1))</f>
        <v>33.902754981423278</v>
      </c>
      <c r="H12" s="47">
        <f>((H6*13.5)/(((C12/H5)^1)-1))</f>
        <v>62.775000000000063</v>
      </c>
      <c r="I12" s="48">
        <f>((H6*80)/(((C12/H5)^2)-1))</f>
        <v>178.32989690721675</v>
      </c>
      <c r="J12" s="49">
        <f>((H6*120)/(((C12/H5)^1)-1))</f>
        <v>558.00000000000045</v>
      </c>
      <c r="K12" s="32"/>
      <c r="L12" s="32"/>
      <c r="M12" s="3"/>
    </row>
    <row r="13" spans="1:19" s="4" customFormat="1" x14ac:dyDescent="0.25">
      <c r="A13" s="3"/>
      <c r="B13" s="33" t="s">
        <v>14</v>
      </c>
      <c r="C13" s="41">
        <v>1.05</v>
      </c>
      <c r="D13" s="44">
        <f>C13*H5</f>
        <v>0.97650000000000015</v>
      </c>
      <c r="E13" s="44">
        <f>D13*H7</f>
        <v>195.30000000000004</v>
      </c>
      <c r="F13" s="45" t="s">
        <v>2</v>
      </c>
      <c r="G13" s="46">
        <f>((H6*0.14)/(((C13/H5)^0.02)-1))</f>
        <v>23.043700742500008</v>
      </c>
      <c r="H13" s="47">
        <f>((H6*13.5)/(((C13/H5)^1)-1))</f>
        <v>41.850000000000037</v>
      </c>
      <c r="I13" s="48">
        <f>((H6*80)/(((C13/H5)^2)-1))</f>
        <v>116.48484848484856</v>
      </c>
      <c r="J13" s="49">
        <f>((H6*120)/(((C13/H5)^1)-1))</f>
        <v>372.00000000000034</v>
      </c>
      <c r="K13" s="32"/>
      <c r="L13" s="32"/>
      <c r="M13" s="3"/>
    </row>
    <row r="14" spans="1:19" s="4" customFormat="1" x14ac:dyDescent="0.25">
      <c r="A14" s="3"/>
      <c r="B14" s="33" t="s">
        <v>14</v>
      </c>
      <c r="C14" s="41">
        <v>1.2</v>
      </c>
      <c r="D14" s="44">
        <f>C14*H5</f>
        <v>1.1160000000000001</v>
      </c>
      <c r="E14" s="44">
        <f>D14*H7</f>
        <v>223.20000000000002</v>
      </c>
      <c r="F14" s="45" t="s">
        <v>2</v>
      </c>
      <c r="G14" s="46">
        <f>((H6*0.14)/(((C14/H5)^0.02)-1))</f>
        <v>10.957057678086922</v>
      </c>
      <c r="H14" s="47">
        <f>((H6*13.5)/(((C14/H5)^1)-1))</f>
        <v>18.600000000000005</v>
      </c>
      <c r="I14" s="48">
        <f>((H6*80)/(((C14/H5)^2)-1))</f>
        <v>48.12519561815337</v>
      </c>
      <c r="J14" s="49">
        <f>((H6*120)/(((C14/H5)^1)-1))</f>
        <v>165.33333333333334</v>
      </c>
      <c r="K14" s="3"/>
      <c r="L14" s="3"/>
      <c r="M14" s="3"/>
    </row>
    <row r="15" spans="1:19" s="4" customFormat="1" x14ac:dyDescent="0.25">
      <c r="A15" s="3"/>
      <c r="B15" s="33" t="s">
        <v>14</v>
      </c>
      <c r="C15" s="41">
        <v>1.3</v>
      </c>
      <c r="D15" s="44">
        <f>C15*H5</f>
        <v>1.2090000000000001</v>
      </c>
      <c r="E15" s="44">
        <f>D15*H7</f>
        <v>241.8</v>
      </c>
      <c r="F15" s="45" t="s">
        <v>2</v>
      </c>
      <c r="G15" s="46">
        <f>((H6*0.14)/(((C15/H5)^0.02)-1))</f>
        <v>8.3318633382754257</v>
      </c>
      <c r="H15" s="47">
        <f>((H6*13.5)/(((C15/H5)^1)-1))</f>
        <v>13.572972972972979</v>
      </c>
      <c r="I15" s="48">
        <f>((H6*80)/(((C15/H5)^2)-1))</f>
        <v>33.543570476305909</v>
      </c>
      <c r="J15" s="49">
        <f>((H6*120)/(((C15/H5)^1)-1))</f>
        <v>120.64864864864869</v>
      </c>
      <c r="K15" s="3"/>
      <c r="L15" s="3"/>
      <c r="M15" s="3"/>
    </row>
    <row r="16" spans="1:19" s="4" customFormat="1" x14ac:dyDescent="0.25">
      <c r="A16" s="3"/>
      <c r="B16" s="33" t="s">
        <v>14</v>
      </c>
      <c r="C16" s="41">
        <v>1.4</v>
      </c>
      <c r="D16" s="44">
        <f>C16*H5</f>
        <v>1.302</v>
      </c>
      <c r="E16" s="44">
        <f>D16*H7</f>
        <v>260.40000000000003</v>
      </c>
      <c r="F16" s="45" t="s">
        <v>2</v>
      </c>
      <c r="G16" s="46">
        <f>((H6*0.14)/(((C16/H5)^0.02)-1))</f>
        <v>6.8172854566564318</v>
      </c>
      <c r="H16" s="47">
        <f>((H6*13.5)/(((C16/H5)^1)-1))</f>
        <v>10.685106382978729</v>
      </c>
      <c r="I16" s="48">
        <f>((H6*80)/(((C16/H5)^2)-1))</f>
        <v>25.273308373664516</v>
      </c>
      <c r="J16" s="49">
        <f>((H6*120)/(((C16/H5)^1)-1))</f>
        <v>94.978723404255362</v>
      </c>
      <c r="K16" s="3"/>
      <c r="L16" s="3"/>
      <c r="M16" s="3"/>
    </row>
    <row r="17" spans="1:13" s="4" customFormat="1" x14ac:dyDescent="0.25">
      <c r="A17" s="3"/>
      <c r="B17" s="34" t="s">
        <v>14</v>
      </c>
      <c r="C17" s="42">
        <v>1.5</v>
      </c>
      <c r="D17" s="50">
        <f>C17*H5</f>
        <v>1.395</v>
      </c>
      <c r="E17" s="51">
        <f>D17*H7</f>
        <v>279</v>
      </c>
      <c r="F17" s="45" t="s">
        <v>2</v>
      </c>
      <c r="G17" s="46">
        <f>((H6*0.14)/(((C17/H5)^0.02)-1))</f>
        <v>5.8293465058723761</v>
      </c>
      <c r="H17" s="47">
        <f>((H6*13.5)/(((C17/H5)^1)-1))</f>
        <v>8.8105263157894758</v>
      </c>
      <c r="I17" s="48">
        <f>((H6*80)/(((C17/H5)^2)-1))</f>
        <v>19.981806367771288</v>
      </c>
      <c r="J17" s="49">
        <f>((H6*120)/(((C17/H5)^1)-1))</f>
        <v>78.31578947368422</v>
      </c>
      <c r="K17" s="3"/>
      <c r="L17" s="3"/>
      <c r="M17" s="3"/>
    </row>
    <row r="18" spans="1:13" s="4" customFormat="1" x14ac:dyDescent="0.25">
      <c r="A18" s="3"/>
      <c r="B18" s="34" t="s">
        <v>14</v>
      </c>
      <c r="C18" s="42">
        <v>1.6</v>
      </c>
      <c r="D18" s="50">
        <f>C18*H5</f>
        <v>1.4880000000000002</v>
      </c>
      <c r="E18" s="51">
        <f>D18*H7</f>
        <v>297.60000000000002</v>
      </c>
      <c r="F18" s="45" t="s">
        <v>2</v>
      </c>
      <c r="G18" s="52">
        <f>((H6*0.14)/(((C18/H5)^0.02)-1))</f>
        <v>5.1326339668253782</v>
      </c>
      <c r="H18" s="53">
        <f>((H6*13.5)/(((C18/H5)^1)-1))</f>
        <v>7.4955223880597019</v>
      </c>
      <c r="I18" s="48">
        <f>((H6*80)/(((C18/H5)^2)-1))</f>
        <v>16.32753229897941</v>
      </c>
      <c r="J18" s="54">
        <f>((H6*120)/(((C18/H5)^1)-1))</f>
        <v>66.626865671641795</v>
      </c>
      <c r="K18" s="3"/>
      <c r="L18" s="3"/>
      <c r="M18" s="3"/>
    </row>
    <row r="19" spans="1:13" s="4" customFormat="1" x14ac:dyDescent="0.25">
      <c r="A19" s="3"/>
      <c r="B19" s="34" t="s">
        <v>14</v>
      </c>
      <c r="C19" s="42">
        <v>1.7</v>
      </c>
      <c r="D19" s="50">
        <f>C19*H5</f>
        <v>1.581</v>
      </c>
      <c r="E19" s="51">
        <f>D19*H7</f>
        <v>316.2</v>
      </c>
      <c r="F19" s="45" t="s">
        <v>2</v>
      </c>
      <c r="G19" s="52">
        <f>((H6*0.14)/(((C19/H5)^0.02)-1))</f>
        <v>4.6139742399823209</v>
      </c>
      <c r="H19" s="53">
        <f>((H6*13.5)/(((C19/H5)^1)-1))</f>
        <v>6.5220779220779228</v>
      </c>
      <c r="I19" s="48">
        <f>((H6*80)/(((C19/H5)^2)-1))</f>
        <v>13.666880647869242</v>
      </c>
      <c r="J19" s="54">
        <f>((H6*120)/(((C19/H5)^1)-1))</f>
        <v>57.974025974025977</v>
      </c>
      <c r="K19" s="3"/>
      <c r="L19" s="3"/>
      <c r="M19" s="3"/>
    </row>
    <row r="20" spans="1:13" s="4" customFormat="1" x14ac:dyDescent="0.25">
      <c r="A20" s="3"/>
      <c r="B20" s="35" t="s">
        <v>14</v>
      </c>
      <c r="C20" s="43">
        <v>1.8</v>
      </c>
      <c r="D20" s="55">
        <f>C20*H5</f>
        <v>1.6740000000000002</v>
      </c>
      <c r="E20" s="56">
        <f>D20*H7</f>
        <v>334.8</v>
      </c>
      <c r="F20" s="45" t="s">
        <v>2</v>
      </c>
      <c r="G20" s="52">
        <f>((H6*0.14)/(((C20/H5)^0.02)-1))</f>
        <v>4.2121900533308638</v>
      </c>
      <c r="H20" s="53">
        <f>((H6*13.5)/(((C20/H5)^1)-1))</f>
        <v>5.7724137931034498</v>
      </c>
      <c r="I20" s="48">
        <f>((H6*80)/(((C20/H5)^2)-1))</f>
        <v>11.65289882531262</v>
      </c>
      <c r="J20" s="54">
        <f>((H6*120)/(((C20/H5)^1)-1))</f>
        <v>51.310344827586214</v>
      </c>
      <c r="K20" s="3"/>
      <c r="L20" s="3"/>
      <c r="M20" s="3"/>
    </row>
    <row r="21" spans="1:13" s="4" customFormat="1" x14ac:dyDescent="0.25">
      <c r="A21" s="3"/>
      <c r="B21" s="35" t="s">
        <v>14</v>
      </c>
      <c r="C21" s="43">
        <v>1.9</v>
      </c>
      <c r="D21" s="55">
        <f>C21*H5</f>
        <v>1.7669999999999999</v>
      </c>
      <c r="E21" s="56">
        <f>D21*H7</f>
        <v>353.4</v>
      </c>
      <c r="F21" s="45" t="s">
        <v>2</v>
      </c>
      <c r="G21" s="52">
        <f>((H6*0.14)/(((C21/H5)^0.02)-1))</f>
        <v>3.8913047379383343</v>
      </c>
      <c r="H21" s="53">
        <f>((H6*13.5)/(((C21/H5)^1)-1))</f>
        <v>5.1773195876288662</v>
      </c>
      <c r="I21" s="48">
        <f>((H6*80)/(((C21/H5)^2)-1))</f>
        <v>10.082255655531677</v>
      </c>
      <c r="J21" s="54">
        <f>((H6*120)/(((C21/H5)^1)-1))</f>
        <v>46.020618556701031</v>
      </c>
      <c r="K21" s="3"/>
      <c r="L21" s="3"/>
      <c r="M21" s="3"/>
    </row>
    <row r="22" spans="1:13" s="4" customFormat="1" x14ac:dyDescent="0.25">
      <c r="A22" s="3"/>
      <c r="B22" s="35" t="s">
        <v>14</v>
      </c>
      <c r="C22" s="43">
        <v>2</v>
      </c>
      <c r="D22" s="55">
        <f>C22*H5</f>
        <v>1.86</v>
      </c>
      <c r="E22" s="56">
        <f>D22*H7</f>
        <v>372</v>
      </c>
      <c r="F22" s="45" t="s">
        <v>2</v>
      </c>
      <c r="G22" s="57">
        <f>((H6*0.14)/(((C22/H5)^0.02)-1))</f>
        <v>3.628770751520527</v>
      </c>
      <c r="H22" s="58">
        <f>((H6*13.5)/(((C22/H5)^1)-1))</f>
        <v>4.6934579439252344</v>
      </c>
      <c r="I22" s="48">
        <f>((H6*80)/(((C22/H5)^2)-1))</f>
        <v>8.8280437625594086</v>
      </c>
      <c r="J22" s="59">
        <f>((H6*120)/(((C22/H5)^1)-1))</f>
        <v>41.719626168224302</v>
      </c>
      <c r="K22" s="3"/>
      <c r="L22" s="3"/>
      <c r="M22" s="3"/>
    </row>
    <row r="23" spans="1:13" s="4" customFormat="1" x14ac:dyDescent="0.25">
      <c r="A23" s="3"/>
      <c r="B23" s="35" t="s">
        <v>14</v>
      </c>
      <c r="C23" s="43">
        <v>3</v>
      </c>
      <c r="D23" s="55">
        <f>C23*H5</f>
        <v>2.79</v>
      </c>
      <c r="E23" s="56">
        <f>D23*H7</f>
        <v>558</v>
      </c>
      <c r="F23" s="45" t="s">
        <v>2</v>
      </c>
      <c r="G23" s="57">
        <f>((H6*0.14)/(((C23/H5)^0.02)-1))</f>
        <v>2.3628544314140925</v>
      </c>
      <c r="H23" s="58">
        <f>((H6*13.5)/(((C23/H5)^1)-1))</f>
        <v>2.4260869565217393</v>
      </c>
      <c r="I23" s="48">
        <f>((H6*80)/(((C23/H5)^2)-1))</f>
        <v>3.4021462551167172</v>
      </c>
      <c r="J23" s="59">
        <f>((H6*120)/(((C23/H5)^1)-1))</f>
        <v>21.565217391304351</v>
      </c>
      <c r="K23" s="3"/>
      <c r="L23" s="3"/>
      <c r="M23" s="3"/>
    </row>
    <row r="24" spans="1:13" s="4" customFormat="1" x14ac:dyDescent="0.25">
      <c r="A24" s="3"/>
      <c r="B24" s="35" t="s">
        <v>14</v>
      </c>
      <c r="C24" s="43">
        <v>4</v>
      </c>
      <c r="D24" s="55">
        <f>C24*H5</f>
        <v>3.72</v>
      </c>
      <c r="E24" s="56">
        <f>D24*H7</f>
        <v>744</v>
      </c>
      <c r="F24" s="45" t="s">
        <v>2</v>
      </c>
      <c r="G24" s="57">
        <f>((H6*0.14)/(((C24/H5)^0.02)-1))</f>
        <v>1.8914363657788131</v>
      </c>
      <c r="H24" s="58">
        <f>((H6*13.5)/(((C24/H5)^1)-1))</f>
        <v>1.6358306188925085</v>
      </c>
      <c r="I24" s="48">
        <f>((H6*80)/(((C24/H5)^2)-1))</f>
        <v>1.8286499593659773</v>
      </c>
      <c r="J24" s="59">
        <f>((H6*120)/(((C24/H5)^1)-1))</f>
        <v>14.540716612377851</v>
      </c>
      <c r="K24" s="3"/>
      <c r="L24" s="3"/>
      <c r="M24" s="3"/>
    </row>
    <row r="25" spans="1:13" s="4" customFormat="1" x14ac:dyDescent="0.25">
      <c r="A25" s="3"/>
      <c r="B25" s="3"/>
      <c r="D25" s="36"/>
      <c r="E25" s="3"/>
      <c r="F25" s="3"/>
      <c r="G25" s="3"/>
      <c r="H25" s="3"/>
      <c r="I25" s="3"/>
      <c r="J25" s="3"/>
      <c r="K25" s="3"/>
      <c r="L25" s="3"/>
      <c r="M25" s="3"/>
    </row>
    <row r="26" spans="1:13" s="4" customFormat="1" x14ac:dyDescent="0.25">
      <c r="A26" s="3"/>
      <c r="B26" s="3"/>
      <c r="C26" s="40" t="s">
        <v>15</v>
      </c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s="4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s="4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s="4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s="4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s="4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s="4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s="4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s="4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s="4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s="4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s="4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s="4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s="4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s="4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</sheetData>
  <sheetProtection algorithmName="SHA-512" hashValue="KoN84ZHRZcWsTPPK1jjOhH/ngD1ZziZx06j5+msmgR9jg2jfCIRqBh7udmGjf7D+30iC2v+6H1sL91TysP6Ykw==" saltValue="3g+lyPo9ToLz5FwKcBclGA==" spinCount="100000" sheet="1" objects="1" scenarios="1"/>
  <mergeCells count="12">
    <mergeCell ref="B10:E10"/>
    <mergeCell ref="G10:G11"/>
    <mergeCell ref="H10:H11"/>
    <mergeCell ref="I10:I11"/>
    <mergeCell ref="J10:J11"/>
    <mergeCell ref="B11:C11"/>
    <mergeCell ref="C5:F5"/>
    <mergeCell ref="C6:F6"/>
    <mergeCell ref="C7:F7"/>
    <mergeCell ref="C8:F8"/>
    <mergeCell ref="A1:S1"/>
    <mergeCell ref="B9:J9"/>
  </mergeCells>
  <pageMargins left="0.31496062992125984" right="0.11811023622047245" top="0.35433070866141736" bottom="0.74803149606299213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IDMT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Rabert</dc:creator>
  <cp:lastModifiedBy>Rabert</cp:lastModifiedBy>
  <dcterms:created xsi:type="dcterms:W3CDTF">2024-11-15T14:56:10Z</dcterms:created>
  <dcterms:modified xsi:type="dcterms:W3CDTF">2024-11-16T02:20:27Z</dcterms:modified>
</cp:coreProperties>
</file>